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xgy\Desktop\2号、3号公告\"/>
    </mc:Choice>
  </mc:AlternateContent>
  <xr:revisionPtr revIDLastSave="0" documentId="13_ncr:1_{87E946FD-CE0C-4960-A9CF-5802AAEE4E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（法定机构）" sheetId="1" r:id="rId1"/>
  </sheets>
  <definedNames>
    <definedName name="_xlnm._FilterDatabase" localSheetId="0" hidden="1">'（法定机构）'!$B$3:$CS$3</definedName>
    <definedName name="_xlnm.Print_Titles" localSheetId="0">'（法定机构）'!$2:$3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F107" i="1"/>
  <c r="E107" i="1"/>
  <c r="B107" i="1"/>
  <c r="F106" i="1"/>
  <c r="E106" i="1"/>
  <c r="B106" i="1"/>
  <c r="F105" i="1"/>
  <c r="E105" i="1"/>
  <c r="B105" i="1"/>
  <c r="F104" i="1"/>
  <c r="E104" i="1"/>
  <c r="B104" i="1"/>
  <c r="F103" i="1"/>
  <c r="E103" i="1"/>
  <c r="B103" i="1"/>
  <c r="F102" i="1"/>
  <c r="E102" i="1"/>
  <c r="B102" i="1"/>
  <c r="F101" i="1"/>
  <c r="E101" i="1"/>
  <c r="B101" i="1"/>
  <c r="F100" i="1"/>
  <c r="E100" i="1"/>
  <c r="B100" i="1"/>
  <c r="F99" i="1"/>
  <c r="E99" i="1"/>
  <c r="B99" i="1"/>
  <c r="F98" i="1"/>
  <c r="E98" i="1"/>
  <c r="B98" i="1"/>
  <c r="F97" i="1"/>
  <c r="E97" i="1"/>
  <c r="B97" i="1"/>
  <c r="F96" i="1"/>
  <c r="E96" i="1"/>
  <c r="B96" i="1"/>
  <c r="F95" i="1"/>
  <c r="E95" i="1"/>
  <c r="B95" i="1"/>
  <c r="F94" i="1"/>
  <c r="E94" i="1"/>
  <c r="B94" i="1"/>
  <c r="F93" i="1"/>
  <c r="E93" i="1"/>
  <c r="B93" i="1"/>
  <c r="F92" i="1"/>
  <c r="E92" i="1"/>
  <c r="B92" i="1"/>
  <c r="F91" i="1"/>
  <c r="E91" i="1"/>
  <c r="B91" i="1"/>
  <c r="F90" i="1"/>
  <c r="E90" i="1"/>
  <c r="B90" i="1"/>
  <c r="F89" i="1"/>
  <c r="E89" i="1"/>
  <c r="B89" i="1"/>
  <c r="F88" i="1"/>
  <c r="E88" i="1"/>
  <c r="B88" i="1"/>
  <c r="F87" i="1"/>
  <c r="E87" i="1"/>
  <c r="B87" i="1"/>
  <c r="F86" i="1"/>
  <c r="E86" i="1"/>
  <c r="B86" i="1"/>
  <c r="F85" i="1"/>
  <c r="E85" i="1"/>
  <c r="B85" i="1"/>
  <c r="F84" i="1"/>
  <c r="E84" i="1"/>
  <c r="B84" i="1"/>
  <c r="F83" i="1"/>
  <c r="E83" i="1"/>
  <c r="B83" i="1"/>
  <c r="F82" i="1"/>
  <c r="E82" i="1"/>
  <c r="B82" i="1"/>
  <c r="F81" i="1"/>
  <c r="E81" i="1"/>
  <c r="B81" i="1"/>
  <c r="F80" i="1"/>
  <c r="E80" i="1"/>
  <c r="B80" i="1"/>
  <c r="F79" i="1"/>
  <c r="E79" i="1"/>
  <c r="B79" i="1"/>
  <c r="F78" i="1"/>
  <c r="E78" i="1"/>
  <c r="B78" i="1"/>
  <c r="F77" i="1"/>
  <c r="E77" i="1"/>
  <c r="B77" i="1"/>
  <c r="F76" i="1"/>
  <c r="E76" i="1"/>
  <c r="B76" i="1"/>
  <c r="F75" i="1"/>
  <c r="E75" i="1"/>
  <c r="B75" i="1"/>
  <c r="F74" i="1"/>
  <c r="E74" i="1"/>
  <c r="B74" i="1"/>
  <c r="F73" i="1"/>
  <c r="E73" i="1"/>
  <c r="B73" i="1"/>
  <c r="F72" i="1"/>
  <c r="E72" i="1"/>
  <c r="B72" i="1"/>
  <c r="F71" i="1"/>
  <c r="E71" i="1"/>
  <c r="B71" i="1"/>
  <c r="F70" i="1"/>
  <c r="E70" i="1"/>
  <c r="B70" i="1"/>
  <c r="F69" i="1"/>
  <c r="E69" i="1"/>
  <c r="B69" i="1"/>
  <c r="F68" i="1"/>
  <c r="E68" i="1"/>
  <c r="B68" i="1"/>
  <c r="F67" i="1"/>
  <c r="E67" i="1"/>
  <c r="B67" i="1"/>
  <c r="F66" i="1"/>
  <c r="E66" i="1"/>
  <c r="B66" i="1"/>
  <c r="F65" i="1"/>
  <c r="E65" i="1"/>
  <c r="B65" i="1"/>
  <c r="F64" i="1"/>
  <c r="E64" i="1"/>
  <c r="B64" i="1"/>
  <c r="F63" i="1"/>
  <c r="E63" i="1"/>
  <c r="B63" i="1"/>
  <c r="F62" i="1"/>
  <c r="E62" i="1"/>
  <c r="B62" i="1"/>
  <c r="F61" i="1"/>
  <c r="E61" i="1"/>
  <c r="B61" i="1"/>
  <c r="F60" i="1"/>
  <c r="E60" i="1"/>
  <c r="B60" i="1"/>
  <c r="F59" i="1"/>
  <c r="E59" i="1"/>
  <c r="B59" i="1"/>
  <c r="F58" i="1"/>
  <c r="E58" i="1"/>
  <c r="B58" i="1"/>
  <c r="F57" i="1"/>
  <c r="E57" i="1"/>
  <c r="B57" i="1"/>
  <c r="F56" i="1"/>
  <c r="E56" i="1"/>
  <c r="B56" i="1"/>
  <c r="F55" i="1"/>
  <c r="E55" i="1"/>
  <c r="B55" i="1"/>
  <c r="F54" i="1"/>
  <c r="E54" i="1"/>
  <c r="B54" i="1"/>
  <c r="F53" i="1"/>
  <c r="E53" i="1"/>
  <c r="B53" i="1"/>
  <c r="F52" i="1"/>
  <c r="E52" i="1"/>
  <c r="B52" i="1"/>
  <c r="F51" i="1"/>
  <c r="E51" i="1"/>
  <c r="B51" i="1"/>
  <c r="F50" i="1"/>
  <c r="E50" i="1"/>
  <c r="B50" i="1"/>
  <c r="F49" i="1"/>
  <c r="E49" i="1"/>
  <c r="B49" i="1"/>
  <c r="F48" i="1"/>
  <c r="E48" i="1"/>
  <c r="B48" i="1"/>
  <c r="F47" i="1"/>
  <c r="E47" i="1"/>
  <c r="B47" i="1"/>
  <c r="F46" i="1"/>
  <c r="E46" i="1"/>
  <c r="B46" i="1"/>
  <c r="F45" i="1"/>
  <c r="E45" i="1"/>
  <c r="B45" i="1"/>
  <c r="F44" i="1"/>
  <c r="E44" i="1"/>
  <c r="B44" i="1"/>
  <c r="F43" i="1"/>
  <c r="E43" i="1"/>
  <c r="B43" i="1"/>
  <c r="F42" i="1"/>
  <c r="E42" i="1"/>
  <c r="B42" i="1"/>
  <c r="F41" i="1"/>
  <c r="E41" i="1"/>
  <c r="B41" i="1"/>
  <c r="F40" i="1"/>
  <c r="E40" i="1"/>
  <c r="B40" i="1"/>
  <c r="F39" i="1"/>
  <c r="E39" i="1"/>
  <c r="B39" i="1"/>
  <c r="F38" i="1"/>
  <c r="E38" i="1"/>
  <c r="B38" i="1"/>
  <c r="F37" i="1"/>
  <c r="E37" i="1"/>
  <c r="B37" i="1"/>
  <c r="F36" i="1"/>
  <c r="E36" i="1"/>
  <c r="B36" i="1"/>
  <c r="F35" i="1"/>
  <c r="E35" i="1"/>
  <c r="B35" i="1"/>
  <c r="F34" i="1"/>
  <c r="E34" i="1"/>
  <c r="B34" i="1"/>
  <c r="F33" i="1"/>
  <c r="E33" i="1"/>
  <c r="B33" i="1"/>
  <c r="F32" i="1"/>
  <c r="E32" i="1"/>
  <c r="B32" i="1"/>
  <c r="F31" i="1"/>
  <c r="E31" i="1"/>
  <c r="B31" i="1"/>
  <c r="F30" i="1"/>
  <c r="E30" i="1"/>
  <c r="B30" i="1"/>
  <c r="F29" i="1"/>
  <c r="E29" i="1"/>
  <c r="B29" i="1"/>
  <c r="F28" i="1"/>
  <c r="E28" i="1"/>
  <c r="B28" i="1"/>
  <c r="F27" i="1"/>
  <c r="E27" i="1"/>
  <c r="B27" i="1"/>
  <c r="F26" i="1"/>
  <c r="E26" i="1"/>
  <c r="B26" i="1"/>
  <c r="F25" i="1"/>
  <c r="E25" i="1"/>
  <c r="B25" i="1"/>
  <c r="F24" i="1"/>
  <c r="E24" i="1"/>
  <c r="B24" i="1"/>
  <c r="F23" i="1"/>
  <c r="E23" i="1"/>
  <c r="B23" i="1"/>
  <c r="F22" i="1"/>
  <c r="E22" i="1"/>
  <c r="B22" i="1"/>
  <c r="F21" i="1"/>
  <c r="E21" i="1"/>
  <c r="B21" i="1"/>
  <c r="F20" i="1"/>
  <c r="E20" i="1"/>
  <c r="B20" i="1"/>
  <c r="F19" i="1"/>
  <c r="E19" i="1"/>
  <c r="B19" i="1"/>
  <c r="F18" i="1"/>
  <c r="E18" i="1"/>
  <c r="B18" i="1"/>
  <c r="F17" i="1"/>
  <c r="E17" i="1"/>
  <c r="B17" i="1"/>
  <c r="F16" i="1"/>
  <c r="E16" i="1"/>
  <c r="B16" i="1"/>
  <c r="F15" i="1"/>
  <c r="E15" i="1"/>
  <c r="B15" i="1"/>
  <c r="F14" i="1"/>
  <c r="E14" i="1"/>
  <c r="F13" i="1"/>
  <c r="E13" i="1"/>
  <c r="B13" i="1"/>
  <c r="F12" i="1"/>
  <c r="E12" i="1"/>
  <c r="B12" i="1"/>
  <c r="F11" i="1"/>
  <c r="E11" i="1"/>
  <c r="B11" i="1"/>
  <c r="F10" i="1"/>
  <c r="E10" i="1"/>
  <c r="B10" i="1"/>
  <c r="F9" i="1"/>
  <c r="E9" i="1"/>
  <c r="B9" i="1"/>
  <c r="F8" i="1"/>
  <c r="E8" i="1"/>
  <c r="B8" i="1"/>
  <c r="F7" i="1"/>
  <c r="E7" i="1"/>
  <c r="B7" i="1"/>
  <c r="F6" i="1"/>
  <c r="E6" i="1"/>
  <c r="B6" i="1"/>
  <c r="F5" i="1"/>
  <c r="E5" i="1"/>
  <c r="B5" i="1"/>
  <c r="F4" i="1"/>
  <c r="E4" i="1"/>
  <c r="B4" i="1"/>
</calcChain>
</file>

<file path=xl/sharedStrings.xml><?xml version="1.0" encoding="utf-8"?>
<sst xmlns="http://schemas.openxmlformats.org/spreadsheetml/2006/main" count="216" uniqueCount="20">
  <si>
    <t>附件3</t>
  </si>
  <si>
    <t>序号</t>
  </si>
  <si>
    <t>报考号</t>
  </si>
  <si>
    <t>岗位名称</t>
  </si>
  <si>
    <t>招聘单位</t>
  </si>
  <si>
    <t>姓名</t>
  </si>
  <si>
    <t>性别</t>
  </si>
  <si>
    <t>发展研究主管</t>
  </si>
  <si>
    <t>海口江东新区管理局</t>
  </si>
  <si>
    <t>规划管理主管</t>
  </si>
  <si>
    <t>临空经济部招商主管</t>
  </si>
  <si>
    <t>营商环境建设主管</t>
  </si>
  <si>
    <t>战略发展部招商主管</t>
  </si>
  <si>
    <t>产业招商岗（一）</t>
  </si>
  <si>
    <t>海口国际投资促进局</t>
  </si>
  <si>
    <t>产业招商岗（二）</t>
  </si>
  <si>
    <t>产业招商岗（三）</t>
  </si>
  <si>
    <t>产业招商岗（四）</t>
  </si>
  <si>
    <t>招商宣传岗</t>
  </si>
  <si>
    <t>资格审核通过人员名单（法定机构）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</si>
</sst>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workbookViewId="0">
      <selection activeCell="B10" sqref="B10"/>
    </sheetView>
  </sheetViews>
  <sheetFormatPr defaultColWidth="9.77734375" defaultRowHeight="25.05" customHeight="1" x14ac:dyDescent="0.25"/>
  <cols>
    <col min="1" max="1" width="9.77734375" style="2"/>
    <col min="2" max="2" width="34.21875" style="2" customWidth="1"/>
    <col min="3" max="3" width="30.21875" style="2" customWidth="1"/>
    <col min="4" max="4" width="33.77734375" style="2" customWidth="1"/>
    <col min="5" max="5" width="12.88671875" style="2" customWidth="1"/>
    <col min="6" max="6" width="11.33203125" style="2" customWidth="1"/>
    <col min="7" max="16384" width="9.77734375" style="2"/>
  </cols>
  <sheetData>
    <row r="1" spans="1:6" ht="25.05" customHeight="1" x14ac:dyDescent="0.25">
      <c r="A1" s="5" t="s">
        <v>0</v>
      </c>
      <c r="B1" s="1"/>
    </row>
    <row r="2" spans="1:6" ht="36.6" customHeight="1" x14ac:dyDescent="0.25">
      <c r="A2" s="6" t="s">
        <v>19</v>
      </c>
      <c r="B2" s="6"/>
      <c r="C2" s="6"/>
      <c r="D2" s="6"/>
      <c r="E2" s="6"/>
      <c r="F2" s="6"/>
    </row>
    <row r="3" spans="1:6" ht="25.0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5.05" customHeight="1" x14ac:dyDescent="0.25">
      <c r="A4" s="3">
        <v>1</v>
      </c>
      <c r="B4" s="3" t="str">
        <f>"65932024070110282671476"</f>
        <v>65932024070110282671476</v>
      </c>
      <c r="C4" s="3" t="s">
        <v>7</v>
      </c>
      <c r="D4" s="3" t="s">
        <v>8</v>
      </c>
      <c r="E4" s="3" t="str">
        <f>"廖伟"</f>
        <v>廖伟</v>
      </c>
      <c r="F4" s="3" t="str">
        <f>"男"</f>
        <v>男</v>
      </c>
    </row>
    <row r="5" spans="1:6" ht="25.05" customHeight="1" x14ac:dyDescent="0.25">
      <c r="A5" s="3">
        <v>2</v>
      </c>
      <c r="B5" s="3" t="str">
        <f>"65932024070111392672162"</f>
        <v>65932024070111392672162</v>
      </c>
      <c r="C5" s="3" t="s">
        <v>7</v>
      </c>
      <c r="D5" s="3" t="s">
        <v>8</v>
      </c>
      <c r="E5" s="3" t="str">
        <f>"刘焱莹"</f>
        <v>刘焱莹</v>
      </c>
      <c r="F5" s="3" t="str">
        <f>"女"</f>
        <v>女</v>
      </c>
    </row>
    <row r="6" spans="1:6" ht="25.05" customHeight="1" x14ac:dyDescent="0.25">
      <c r="A6" s="3">
        <v>3</v>
      </c>
      <c r="B6" s="3" t="str">
        <f>"65932024070109341870933"</f>
        <v>65932024070109341870933</v>
      </c>
      <c r="C6" s="3" t="s">
        <v>7</v>
      </c>
      <c r="D6" s="3" t="s">
        <v>8</v>
      </c>
      <c r="E6" s="3" t="str">
        <f>"LI YIMING"</f>
        <v>LI YIMING</v>
      </c>
      <c r="F6" s="3" t="str">
        <f>"女"</f>
        <v>女</v>
      </c>
    </row>
    <row r="7" spans="1:6" ht="25.05" customHeight="1" x14ac:dyDescent="0.25">
      <c r="A7" s="3">
        <v>4</v>
      </c>
      <c r="B7" s="3" t="str">
        <f>"65932024070110223871414"</f>
        <v>65932024070110223871414</v>
      </c>
      <c r="C7" s="3" t="s">
        <v>7</v>
      </c>
      <c r="D7" s="3" t="s">
        <v>8</v>
      </c>
      <c r="E7" s="3" t="str">
        <f>"郑倩怡"</f>
        <v>郑倩怡</v>
      </c>
      <c r="F7" s="3" t="str">
        <f>"女"</f>
        <v>女</v>
      </c>
    </row>
    <row r="8" spans="1:6" ht="25.05" customHeight="1" x14ac:dyDescent="0.25">
      <c r="A8" s="3">
        <v>5</v>
      </c>
      <c r="B8" s="3" t="str">
        <f>"65932024070117083773960"</f>
        <v>65932024070117083773960</v>
      </c>
      <c r="C8" s="3" t="s">
        <v>7</v>
      </c>
      <c r="D8" s="3" t="s">
        <v>8</v>
      </c>
      <c r="E8" s="3" t="str">
        <f>"段显泮"</f>
        <v>段显泮</v>
      </c>
      <c r="F8" s="3" t="str">
        <f>"男"</f>
        <v>男</v>
      </c>
    </row>
    <row r="9" spans="1:6" ht="25.05" customHeight="1" x14ac:dyDescent="0.25">
      <c r="A9" s="3">
        <v>6</v>
      </c>
      <c r="B9" s="3" t="str">
        <f>"65932024070119244874415"</f>
        <v>65932024070119244874415</v>
      </c>
      <c r="C9" s="3" t="s">
        <v>7</v>
      </c>
      <c r="D9" s="3" t="s">
        <v>8</v>
      </c>
      <c r="E9" s="3" t="str">
        <f>"岳家豪"</f>
        <v>岳家豪</v>
      </c>
      <c r="F9" s="3" t="str">
        <f>"男"</f>
        <v>男</v>
      </c>
    </row>
    <row r="10" spans="1:6" ht="25.05" customHeight="1" x14ac:dyDescent="0.25">
      <c r="A10" s="3">
        <v>7</v>
      </c>
      <c r="B10" s="3" t="str">
        <f>"65932024070417214388033"</f>
        <v>65932024070417214388033</v>
      </c>
      <c r="C10" s="3" t="s">
        <v>7</v>
      </c>
      <c r="D10" s="3" t="s">
        <v>8</v>
      </c>
      <c r="E10" s="3" t="str">
        <f>"向欣彦"</f>
        <v>向欣彦</v>
      </c>
      <c r="F10" s="3" t="str">
        <f>"女"</f>
        <v>女</v>
      </c>
    </row>
    <row r="11" spans="1:6" ht="25.05" customHeight="1" x14ac:dyDescent="0.25">
      <c r="A11" s="3">
        <v>8</v>
      </c>
      <c r="B11" s="3" t="str">
        <f>"659320240708213943122744"</f>
        <v>659320240708213943122744</v>
      </c>
      <c r="C11" s="3" t="s">
        <v>7</v>
      </c>
      <c r="D11" s="3" t="s">
        <v>8</v>
      </c>
      <c r="E11" s="3" t="str">
        <f>"刘凌鹍"</f>
        <v>刘凌鹍</v>
      </c>
      <c r="F11" s="3" t="str">
        <f>"男"</f>
        <v>男</v>
      </c>
    </row>
    <row r="12" spans="1:6" ht="25.05" customHeight="1" x14ac:dyDescent="0.25">
      <c r="A12" s="3">
        <v>9</v>
      </c>
      <c r="B12" s="3" t="str">
        <f>"659320240709151136126901"</f>
        <v>659320240709151136126901</v>
      </c>
      <c r="C12" s="3" t="s">
        <v>7</v>
      </c>
      <c r="D12" s="3" t="s">
        <v>8</v>
      </c>
      <c r="E12" s="3" t="str">
        <f>"肖雅楠"</f>
        <v>肖雅楠</v>
      </c>
      <c r="F12" s="3" t="str">
        <f>"女"</f>
        <v>女</v>
      </c>
    </row>
    <row r="13" spans="1:6" ht="25.05" customHeight="1" x14ac:dyDescent="0.25">
      <c r="A13" s="3">
        <v>10</v>
      </c>
      <c r="B13" s="3" t="str">
        <f>"659320240712140755132632"</f>
        <v>659320240712140755132632</v>
      </c>
      <c r="C13" s="3" t="s">
        <v>7</v>
      </c>
      <c r="D13" s="3" t="s">
        <v>8</v>
      </c>
      <c r="E13" s="3" t="str">
        <f>"莫馥嘉"</f>
        <v>莫馥嘉</v>
      </c>
      <c r="F13" s="3" t="str">
        <f>"女"</f>
        <v>女</v>
      </c>
    </row>
    <row r="14" spans="1:6" ht="25.05" customHeight="1" x14ac:dyDescent="0.25">
      <c r="A14" s="3">
        <v>11</v>
      </c>
      <c r="B14" s="3" t="str">
        <f>"65932024070110213371405"</f>
        <v>65932024070110213371405</v>
      </c>
      <c r="C14" s="3" t="s">
        <v>9</v>
      </c>
      <c r="D14" s="3" t="s">
        <v>8</v>
      </c>
      <c r="E14" s="3" t="str">
        <f>"朱思名"</f>
        <v>朱思名</v>
      </c>
      <c r="F14" s="3" t="str">
        <f>"男"</f>
        <v>男</v>
      </c>
    </row>
    <row r="15" spans="1:6" ht="25.05" customHeight="1" x14ac:dyDescent="0.25">
      <c r="A15" s="3">
        <v>12</v>
      </c>
      <c r="B15" s="3" t="str">
        <f>"65932024070112103872337"</f>
        <v>65932024070112103872337</v>
      </c>
      <c r="C15" s="3" t="s">
        <v>9</v>
      </c>
      <c r="D15" s="3" t="s">
        <v>8</v>
      </c>
      <c r="E15" s="3" t="str">
        <f>"廖韬"</f>
        <v>廖韬</v>
      </c>
      <c r="F15" s="3" t="str">
        <f>"女"</f>
        <v>女</v>
      </c>
    </row>
    <row r="16" spans="1:6" ht="25.05" customHeight="1" x14ac:dyDescent="0.25">
      <c r="A16" s="3">
        <v>13</v>
      </c>
      <c r="B16" s="3" t="str">
        <f>"65932024070518543294217"</f>
        <v>65932024070518543294217</v>
      </c>
      <c r="C16" s="3" t="s">
        <v>9</v>
      </c>
      <c r="D16" s="3" t="s">
        <v>8</v>
      </c>
      <c r="E16" s="3" t="str">
        <f>"肖文宁"</f>
        <v>肖文宁</v>
      </c>
      <c r="F16" s="3" t="str">
        <f>"男"</f>
        <v>男</v>
      </c>
    </row>
    <row r="17" spans="1:6" ht="25.05" customHeight="1" x14ac:dyDescent="0.25">
      <c r="A17" s="3">
        <v>14</v>
      </c>
      <c r="B17" s="3" t="str">
        <f>"659320240708124259117934"</f>
        <v>659320240708124259117934</v>
      </c>
      <c r="C17" s="3" t="s">
        <v>9</v>
      </c>
      <c r="D17" s="3" t="s">
        <v>8</v>
      </c>
      <c r="E17" s="3" t="str">
        <f>"王珊珊"</f>
        <v>王珊珊</v>
      </c>
      <c r="F17" s="3" t="str">
        <f>"女"</f>
        <v>女</v>
      </c>
    </row>
    <row r="18" spans="1:6" ht="25.05" customHeight="1" x14ac:dyDescent="0.25">
      <c r="A18" s="3">
        <v>15</v>
      </c>
      <c r="B18" s="3" t="str">
        <f>"659320240709140611126312"</f>
        <v>659320240709140611126312</v>
      </c>
      <c r="C18" s="3" t="s">
        <v>9</v>
      </c>
      <c r="D18" s="3" t="s">
        <v>8</v>
      </c>
      <c r="E18" s="3" t="str">
        <f>"周子霄"</f>
        <v>周子霄</v>
      </c>
      <c r="F18" s="3" t="str">
        <f>"男"</f>
        <v>男</v>
      </c>
    </row>
    <row r="19" spans="1:6" ht="25.05" customHeight="1" x14ac:dyDescent="0.25">
      <c r="A19" s="3">
        <v>16</v>
      </c>
      <c r="B19" s="3" t="str">
        <f>"659320240711181938132073"</f>
        <v>659320240711181938132073</v>
      </c>
      <c r="C19" s="3" t="s">
        <v>9</v>
      </c>
      <c r="D19" s="3" t="s">
        <v>8</v>
      </c>
      <c r="E19" s="3" t="str">
        <f>"许浒"</f>
        <v>许浒</v>
      </c>
      <c r="F19" s="3" t="str">
        <f>"男"</f>
        <v>男</v>
      </c>
    </row>
    <row r="20" spans="1:6" ht="25.05" customHeight="1" x14ac:dyDescent="0.25">
      <c r="A20" s="3">
        <v>17</v>
      </c>
      <c r="B20" s="3" t="str">
        <f>"659320240712152238132704"</f>
        <v>659320240712152238132704</v>
      </c>
      <c r="C20" s="3" t="s">
        <v>9</v>
      </c>
      <c r="D20" s="3" t="s">
        <v>8</v>
      </c>
      <c r="E20" s="3" t="str">
        <f>"张子奇"</f>
        <v>张子奇</v>
      </c>
      <c r="F20" s="3" t="str">
        <f>"男"</f>
        <v>男</v>
      </c>
    </row>
    <row r="21" spans="1:6" ht="25.05" customHeight="1" x14ac:dyDescent="0.25">
      <c r="A21" s="3">
        <v>18</v>
      </c>
      <c r="B21" s="3" t="str">
        <f>"659320240712163418132823"</f>
        <v>659320240712163418132823</v>
      </c>
      <c r="C21" s="3" t="s">
        <v>9</v>
      </c>
      <c r="D21" s="3" t="s">
        <v>8</v>
      </c>
      <c r="E21" s="3" t="str">
        <f>"黄靖洋"</f>
        <v>黄靖洋</v>
      </c>
      <c r="F21" s="3" t="str">
        <f>"男"</f>
        <v>男</v>
      </c>
    </row>
    <row r="22" spans="1:6" ht="25.05" customHeight="1" x14ac:dyDescent="0.25">
      <c r="A22" s="3">
        <v>19</v>
      </c>
      <c r="B22" s="3" t="str">
        <f>"65932024070108570770453"</f>
        <v>65932024070108570770453</v>
      </c>
      <c r="C22" s="3" t="s">
        <v>10</v>
      </c>
      <c r="D22" s="3" t="s">
        <v>8</v>
      </c>
      <c r="E22" s="3" t="str">
        <f>"周耕磊"</f>
        <v>周耕磊</v>
      </c>
      <c r="F22" s="3" t="str">
        <f>"男"</f>
        <v>男</v>
      </c>
    </row>
    <row r="23" spans="1:6" ht="25.05" customHeight="1" x14ac:dyDescent="0.25">
      <c r="A23" s="3">
        <v>20</v>
      </c>
      <c r="B23" s="3" t="str">
        <f>"65932024070115322173422"</f>
        <v>65932024070115322173422</v>
      </c>
      <c r="C23" s="3" t="s">
        <v>10</v>
      </c>
      <c r="D23" s="3" t="s">
        <v>8</v>
      </c>
      <c r="E23" s="3" t="str">
        <f>"弓佳琪"</f>
        <v>弓佳琪</v>
      </c>
      <c r="F23" s="3" t="str">
        <f>"女"</f>
        <v>女</v>
      </c>
    </row>
    <row r="24" spans="1:6" ht="25.05" customHeight="1" x14ac:dyDescent="0.25">
      <c r="A24" s="3">
        <v>21</v>
      </c>
      <c r="B24" s="3" t="str">
        <f>"65932024070123330975237"</f>
        <v>65932024070123330975237</v>
      </c>
      <c r="C24" s="3" t="s">
        <v>10</v>
      </c>
      <c r="D24" s="3" t="s">
        <v>8</v>
      </c>
      <c r="E24" s="3" t="str">
        <f>"谢卓函"</f>
        <v>谢卓函</v>
      </c>
      <c r="F24" s="3" t="str">
        <f>"男"</f>
        <v>男</v>
      </c>
    </row>
    <row r="25" spans="1:6" ht="25.05" customHeight="1" x14ac:dyDescent="0.25">
      <c r="A25" s="3">
        <v>22</v>
      </c>
      <c r="B25" s="3" t="str">
        <f>"65932024070109394970980"</f>
        <v>65932024070109394970980</v>
      </c>
      <c r="C25" s="3" t="s">
        <v>10</v>
      </c>
      <c r="D25" s="3" t="s">
        <v>8</v>
      </c>
      <c r="E25" s="3" t="str">
        <f>"李文菁"</f>
        <v>李文菁</v>
      </c>
      <c r="F25" s="3" t="str">
        <f t="shared" ref="F25:F31" si="0">"女"</f>
        <v>女</v>
      </c>
    </row>
    <row r="26" spans="1:6" ht="25.05" customHeight="1" x14ac:dyDescent="0.25">
      <c r="A26" s="3">
        <v>23</v>
      </c>
      <c r="B26" s="3" t="str">
        <f>"65932024070111063171859"</f>
        <v>65932024070111063171859</v>
      </c>
      <c r="C26" s="3" t="s">
        <v>10</v>
      </c>
      <c r="D26" s="3" t="s">
        <v>8</v>
      </c>
      <c r="E26" s="3" t="str">
        <f>"田宇涵"</f>
        <v>田宇涵</v>
      </c>
      <c r="F26" s="3" t="str">
        <f t="shared" si="0"/>
        <v>女</v>
      </c>
    </row>
    <row r="27" spans="1:6" ht="25.05" customHeight="1" x14ac:dyDescent="0.25">
      <c r="A27" s="3">
        <v>24</v>
      </c>
      <c r="B27" s="3" t="str">
        <f>"65932024070415442387283"</f>
        <v>65932024070415442387283</v>
      </c>
      <c r="C27" s="3" t="s">
        <v>10</v>
      </c>
      <c r="D27" s="3" t="s">
        <v>8</v>
      </c>
      <c r="E27" s="3" t="str">
        <f>"刘璐"</f>
        <v>刘璐</v>
      </c>
      <c r="F27" s="3" t="str">
        <f t="shared" si="0"/>
        <v>女</v>
      </c>
    </row>
    <row r="28" spans="1:6" ht="25.05" customHeight="1" x14ac:dyDescent="0.25">
      <c r="A28" s="3">
        <v>25</v>
      </c>
      <c r="B28" s="3" t="str">
        <f>"65932024070420311388483"</f>
        <v>65932024070420311388483</v>
      </c>
      <c r="C28" s="3" t="s">
        <v>10</v>
      </c>
      <c r="D28" s="3" t="s">
        <v>8</v>
      </c>
      <c r="E28" s="3" t="str">
        <f>"郭佳琦"</f>
        <v>郭佳琦</v>
      </c>
      <c r="F28" s="3" t="str">
        <f t="shared" si="0"/>
        <v>女</v>
      </c>
    </row>
    <row r="29" spans="1:6" ht="25.05" customHeight="1" x14ac:dyDescent="0.25">
      <c r="A29" s="3">
        <v>26</v>
      </c>
      <c r="B29" s="3" t="str">
        <f>"659320240707174742111673"</f>
        <v>659320240707174742111673</v>
      </c>
      <c r="C29" s="3" t="s">
        <v>10</v>
      </c>
      <c r="D29" s="3" t="s">
        <v>8</v>
      </c>
      <c r="E29" s="3" t="str">
        <f>"李璇"</f>
        <v>李璇</v>
      </c>
      <c r="F29" s="3" t="str">
        <f t="shared" si="0"/>
        <v>女</v>
      </c>
    </row>
    <row r="30" spans="1:6" ht="25.05" customHeight="1" x14ac:dyDescent="0.25">
      <c r="A30" s="3">
        <v>27</v>
      </c>
      <c r="B30" s="3" t="str">
        <f>"65932024070201271575340"</f>
        <v>65932024070201271575340</v>
      </c>
      <c r="C30" s="3" t="s">
        <v>10</v>
      </c>
      <c r="D30" s="3" t="s">
        <v>8</v>
      </c>
      <c r="E30" s="3" t="str">
        <f>"周琳蕙"</f>
        <v>周琳蕙</v>
      </c>
      <c r="F30" s="3" t="str">
        <f t="shared" si="0"/>
        <v>女</v>
      </c>
    </row>
    <row r="31" spans="1:6" ht="25.05" customHeight="1" x14ac:dyDescent="0.25">
      <c r="A31" s="3">
        <v>28</v>
      </c>
      <c r="B31" s="3" t="str">
        <f>"65932024070316410783686"</f>
        <v>65932024070316410783686</v>
      </c>
      <c r="C31" s="3" t="s">
        <v>10</v>
      </c>
      <c r="D31" s="3" t="s">
        <v>8</v>
      </c>
      <c r="E31" s="3" t="str">
        <f>"李修竹"</f>
        <v>李修竹</v>
      </c>
      <c r="F31" s="3" t="str">
        <f t="shared" si="0"/>
        <v>女</v>
      </c>
    </row>
    <row r="32" spans="1:6" ht="25.05" customHeight="1" x14ac:dyDescent="0.25">
      <c r="A32" s="3">
        <v>29</v>
      </c>
      <c r="B32" s="3" t="str">
        <f>"659320240710190300131792"</f>
        <v>659320240710190300131792</v>
      </c>
      <c r="C32" s="3" t="s">
        <v>10</v>
      </c>
      <c r="D32" s="3" t="s">
        <v>8</v>
      </c>
      <c r="E32" s="3" t="str">
        <f>"林郅奕"</f>
        <v>林郅奕</v>
      </c>
      <c r="F32" s="3" t="str">
        <f>"男"</f>
        <v>男</v>
      </c>
    </row>
    <row r="33" spans="1:6" ht="25.05" customHeight="1" x14ac:dyDescent="0.25">
      <c r="A33" s="3">
        <v>30</v>
      </c>
      <c r="B33" s="3" t="str">
        <f>"65932024070320382384718"</f>
        <v>65932024070320382384718</v>
      </c>
      <c r="C33" s="3" t="s">
        <v>10</v>
      </c>
      <c r="D33" s="3" t="s">
        <v>8</v>
      </c>
      <c r="E33" s="3" t="str">
        <f>"陈紫薇"</f>
        <v>陈紫薇</v>
      </c>
      <c r="F33" s="3" t="str">
        <f t="shared" ref="F33:F39" si="1">"女"</f>
        <v>女</v>
      </c>
    </row>
    <row r="34" spans="1:6" ht="25.05" customHeight="1" x14ac:dyDescent="0.25">
      <c r="A34" s="3">
        <v>31</v>
      </c>
      <c r="B34" s="3" t="str">
        <f>"659320240712143420132645"</f>
        <v>659320240712143420132645</v>
      </c>
      <c r="C34" s="3" t="s">
        <v>10</v>
      </c>
      <c r="D34" s="3" t="s">
        <v>8</v>
      </c>
      <c r="E34" s="3" t="str">
        <f>"王丹"</f>
        <v>王丹</v>
      </c>
      <c r="F34" s="3" t="str">
        <f t="shared" si="1"/>
        <v>女</v>
      </c>
    </row>
    <row r="35" spans="1:6" ht="25.05" customHeight="1" x14ac:dyDescent="0.25">
      <c r="A35" s="3">
        <v>32</v>
      </c>
      <c r="B35" s="3" t="str">
        <f>"659320240712151649132697"</f>
        <v>659320240712151649132697</v>
      </c>
      <c r="C35" s="3" t="s">
        <v>10</v>
      </c>
      <c r="D35" s="3" t="s">
        <v>8</v>
      </c>
      <c r="E35" s="3" t="str">
        <f>"刘海清"</f>
        <v>刘海清</v>
      </c>
      <c r="F35" s="3" t="str">
        <f t="shared" si="1"/>
        <v>女</v>
      </c>
    </row>
    <row r="36" spans="1:6" ht="25.05" customHeight="1" x14ac:dyDescent="0.25">
      <c r="A36" s="3">
        <v>33</v>
      </c>
      <c r="B36" s="3" t="str">
        <f>"65932024070216520877957"</f>
        <v>65932024070216520877957</v>
      </c>
      <c r="C36" s="3" t="s">
        <v>11</v>
      </c>
      <c r="D36" s="3" t="s">
        <v>8</v>
      </c>
      <c r="E36" s="3" t="str">
        <f>"陈俏宇"</f>
        <v>陈俏宇</v>
      </c>
      <c r="F36" s="3" t="str">
        <f t="shared" si="1"/>
        <v>女</v>
      </c>
    </row>
    <row r="37" spans="1:6" ht="25.05" customHeight="1" x14ac:dyDescent="0.25">
      <c r="A37" s="3">
        <v>34</v>
      </c>
      <c r="B37" s="3" t="str">
        <f>"65932024070310133080986"</f>
        <v>65932024070310133080986</v>
      </c>
      <c r="C37" s="3" t="s">
        <v>11</v>
      </c>
      <c r="D37" s="3" t="s">
        <v>8</v>
      </c>
      <c r="E37" s="3" t="str">
        <f>"蔡琪"</f>
        <v>蔡琪</v>
      </c>
      <c r="F37" s="3" t="str">
        <f t="shared" si="1"/>
        <v>女</v>
      </c>
    </row>
    <row r="38" spans="1:6" ht="25.05" customHeight="1" x14ac:dyDescent="0.25">
      <c r="A38" s="3">
        <v>35</v>
      </c>
      <c r="B38" s="3" t="str">
        <f>"65932024070311053481582"</f>
        <v>65932024070311053481582</v>
      </c>
      <c r="C38" s="3" t="s">
        <v>11</v>
      </c>
      <c r="D38" s="3" t="s">
        <v>8</v>
      </c>
      <c r="E38" s="3" t="str">
        <f>"周雪"</f>
        <v>周雪</v>
      </c>
      <c r="F38" s="3" t="str">
        <f t="shared" si="1"/>
        <v>女</v>
      </c>
    </row>
    <row r="39" spans="1:6" ht="25.05" customHeight="1" x14ac:dyDescent="0.25">
      <c r="A39" s="3">
        <v>36</v>
      </c>
      <c r="B39" s="3" t="str">
        <f>"65932024070517201093772"</f>
        <v>65932024070517201093772</v>
      </c>
      <c r="C39" s="3" t="s">
        <v>11</v>
      </c>
      <c r="D39" s="3" t="s">
        <v>8</v>
      </c>
      <c r="E39" s="3" t="str">
        <f>"符琪"</f>
        <v>符琪</v>
      </c>
      <c r="F39" s="3" t="str">
        <f t="shared" si="1"/>
        <v>女</v>
      </c>
    </row>
    <row r="40" spans="1:6" ht="25.05" customHeight="1" x14ac:dyDescent="0.25">
      <c r="A40" s="3">
        <v>37</v>
      </c>
      <c r="B40" s="3" t="str">
        <f>"659320240707002141107018"</f>
        <v>659320240707002141107018</v>
      </c>
      <c r="C40" s="3" t="s">
        <v>11</v>
      </c>
      <c r="D40" s="3" t="s">
        <v>8</v>
      </c>
      <c r="E40" s="3" t="str">
        <f>"黄旭"</f>
        <v>黄旭</v>
      </c>
      <c r="F40" s="3" t="str">
        <f>"男"</f>
        <v>男</v>
      </c>
    </row>
    <row r="41" spans="1:6" ht="25.05" customHeight="1" x14ac:dyDescent="0.25">
      <c r="A41" s="3">
        <v>38</v>
      </c>
      <c r="B41" s="3" t="str">
        <f>"659320240707123714109134"</f>
        <v>659320240707123714109134</v>
      </c>
      <c r="C41" s="3" t="s">
        <v>11</v>
      </c>
      <c r="D41" s="3" t="s">
        <v>8</v>
      </c>
      <c r="E41" s="3" t="str">
        <f>"刘一蓓"</f>
        <v>刘一蓓</v>
      </c>
      <c r="F41" s="3" t="str">
        <f>"女"</f>
        <v>女</v>
      </c>
    </row>
    <row r="42" spans="1:6" ht="25.05" customHeight="1" x14ac:dyDescent="0.25">
      <c r="A42" s="3">
        <v>39</v>
      </c>
      <c r="B42" s="3" t="str">
        <f>"65932024070116035673630"</f>
        <v>65932024070116035673630</v>
      </c>
      <c r="C42" s="3" t="s">
        <v>11</v>
      </c>
      <c r="D42" s="3" t="s">
        <v>8</v>
      </c>
      <c r="E42" s="3" t="str">
        <f>"夏敬一"</f>
        <v>夏敬一</v>
      </c>
      <c r="F42" s="3" t="str">
        <f>"女"</f>
        <v>女</v>
      </c>
    </row>
    <row r="43" spans="1:6" ht="25.05" customHeight="1" x14ac:dyDescent="0.25">
      <c r="A43" s="3">
        <v>40</v>
      </c>
      <c r="B43" s="3" t="str">
        <f>"659320240708125558118060"</f>
        <v>659320240708125558118060</v>
      </c>
      <c r="C43" s="3" t="s">
        <v>11</v>
      </c>
      <c r="D43" s="3" t="s">
        <v>8</v>
      </c>
      <c r="E43" s="3" t="str">
        <f>"李小迪"</f>
        <v>李小迪</v>
      </c>
      <c r="F43" s="3" t="str">
        <f>"女"</f>
        <v>女</v>
      </c>
    </row>
    <row r="44" spans="1:6" ht="25.05" customHeight="1" x14ac:dyDescent="0.25">
      <c r="A44" s="3">
        <v>41</v>
      </c>
      <c r="B44" s="3" t="str">
        <f>"659320240709105037124946"</f>
        <v>659320240709105037124946</v>
      </c>
      <c r="C44" s="3" t="s">
        <v>11</v>
      </c>
      <c r="D44" s="3" t="s">
        <v>8</v>
      </c>
      <c r="E44" s="3" t="str">
        <f>"庄正"</f>
        <v>庄正</v>
      </c>
      <c r="F44" s="3" t="str">
        <f>"男"</f>
        <v>男</v>
      </c>
    </row>
    <row r="45" spans="1:6" ht="25.05" customHeight="1" x14ac:dyDescent="0.25">
      <c r="A45" s="3">
        <v>42</v>
      </c>
      <c r="B45" s="3" t="str">
        <f>"659320240711174726132065"</f>
        <v>659320240711174726132065</v>
      </c>
      <c r="C45" s="3" t="s">
        <v>11</v>
      </c>
      <c r="D45" s="3" t="s">
        <v>8</v>
      </c>
      <c r="E45" s="3" t="str">
        <f>"甘紫欣"</f>
        <v>甘紫欣</v>
      </c>
      <c r="F45" s="3" t="str">
        <f>"女"</f>
        <v>女</v>
      </c>
    </row>
    <row r="46" spans="1:6" ht="25.05" customHeight="1" x14ac:dyDescent="0.25">
      <c r="A46" s="3">
        <v>43</v>
      </c>
      <c r="B46" s="3" t="str">
        <f>"659320240711170434132042"</f>
        <v>659320240711170434132042</v>
      </c>
      <c r="C46" s="3" t="s">
        <v>11</v>
      </c>
      <c r="D46" s="3" t="s">
        <v>8</v>
      </c>
      <c r="E46" s="3" t="str">
        <f>"郑智中"</f>
        <v>郑智中</v>
      </c>
      <c r="F46" s="3" t="str">
        <f>"男"</f>
        <v>男</v>
      </c>
    </row>
    <row r="47" spans="1:6" ht="25.05" customHeight="1" x14ac:dyDescent="0.25">
      <c r="A47" s="3">
        <v>44</v>
      </c>
      <c r="B47" s="3" t="str">
        <f>"659320240712140647132631"</f>
        <v>659320240712140647132631</v>
      </c>
      <c r="C47" s="3" t="s">
        <v>11</v>
      </c>
      <c r="D47" s="3" t="s">
        <v>8</v>
      </c>
      <c r="E47" s="3" t="str">
        <f>"陈微微"</f>
        <v>陈微微</v>
      </c>
      <c r="F47" s="3" t="str">
        <f>"女"</f>
        <v>女</v>
      </c>
    </row>
    <row r="48" spans="1:6" ht="25.05" customHeight="1" x14ac:dyDescent="0.25">
      <c r="A48" s="3">
        <v>45</v>
      </c>
      <c r="B48" s="3" t="str">
        <f>"659320240711171307132046"</f>
        <v>659320240711171307132046</v>
      </c>
      <c r="C48" s="3" t="s">
        <v>11</v>
      </c>
      <c r="D48" s="3" t="s">
        <v>8</v>
      </c>
      <c r="E48" s="3" t="str">
        <f>"杨诗雨"</f>
        <v>杨诗雨</v>
      </c>
      <c r="F48" s="3" t="str">
        <f>"女"</f>
        <v>女</v>
      </c>
    </row>
    <row r="49" spans="1:6" ht="25.05" customHeight="1" x14ac:dyDescent="0.25">
      <c r="A49" s="3">
        <v>46</v>
      </c>
      <c r="B49" s="3" t="str">
        <f>"65932024070114092472929"</f>
        <v>65932024070114092472929</v>
      </c>
      <c r="C49" s="3" t="s">
        <v>12</v>
      </c>
      <c r="D49" s="3" t="s">
        <v>8</v>
      </c>
      <c r="E49" s="3" t="str">
        <f>"姚舒婷"</f>
        <v>姚舒婷</v>
      </c>
      <c r="F49" s="3" t="str">
        <f>"女"</f>
        <v>女</v>
      </c>
    </row>
    <row r="50" spans="1:6" ht="25.05" customHeight="1" x14ac:dyDescent="0.25">
      <c r="A50" s="3">
        <v>47</v>
      </c>
      <c r="B50" s="3" t="str">
        <f>"65932024070119173374394"</f>
        <v>65932024070119173374394</v>
      </c>
      <c r="C50" s="3" t="s">
        <v>12</v>
      </c>
      <c r="D50" s="3" t="s">
        <v>8</v>
      </c>
      <c r="E50" s="3" t="str">
        <f>"王一凡"</f>
        <v>王一凡</v>
      </c>
      <c r="F50" s="3" t="str">
        <f>"男"</f>
        <v>男</v>
      </c>
    </row>
    <row r="51" spans="1:6" ht="25.05" customHeight="1" x14ac:dyDescent="0.25">
      <c r="A51" s="3">
        <v>48</v>
      </c>
      <c r="B51" s="3" t="str">
        <f>"65932024070312192982130"</f>
        <v>65932024070312192982130</v>
      </c>
      <c r="C51" s="3" t="s">
        <v>12</v>
      </c>
      <c r="D51" s="3" t="s">
        <v>8</v>
      </c>
      <c r="E51" s="3" t="str">
        <f>"陈毅婧"</f>
        <v>陈毅婧</v>
      </c>
      <c r="F51" s="3" t="str">
        <f>"女"</f>
        <v>女</v>
      </c>
    </row>
    <row r="52" spans="1:6" ht="25.05" customHeight="1" x14ac:dyDescent="0.25">
      <c r="A52" s="3">
        <v>49</v>
      </c>
      <c r="B52" s="3" t="str">
        <f>"65932024070515293092874"</f>
        <v>65932024070515293092874</v>
      </c>
      <c r="C52" s="3" t="s">
        <v>12</v>
      </c>
      <c r="D52" s="3" t="s">
        <v>8</v>
      </c>
      <c r="E52" s="3" t="str">
        <f>"周光钰"</f>
        <v>周光钰</v>
      </c>
      <c r="F52" s="3" t="str">
        <f>"男"</f>
        <v>男</v>
      </c>
    </row>
    <row r="53" spans="1:6" ht="25.05" customHeight="1" x14ac:dyDescent="0.25">
      <c r="A53" s="3">
        <v>50</v>
      </c>
      <c r="B53" s="3" t="str">
        <f>"659320240708151628119512"</f>
        <v>659320240708151628119512</v>
      </c>
      <c r="C53" s="3" t="s">
        <v>12</v>
      </c>
      <c r="D53" s="3" t="s">
        <v>8</v>
      </c>
      <c r="E53" s="3" t="str">
        <f>"关荟格"</f>
        <v>关荟格</v>
      </c>
      <c r="F53" s="3" t="str">
        <f>"女"</f>
        <v>女</v>
      </c>
    </row>
    <row r="54" spans="1:6" ht="25.05" customHeight="1" x14ac:dyDescent="0.25">
      <c r="A54" s="3">
        <v>51</v>
      </c>
      <c r="B54" s="3" t="str">
        <f>"659320240708132732118357"</f>
        <v>659320240708132732118357</v>
      </c>
      <c r="C54" s="3" t="s">
        <v>12</v>
      </c>
      <c r="D54" s="3" t="s">
        <v>8</v>
      </c>
      <c r="E54" s="3" t="str">
        <f>"张欣培"</f>
        <v>张欣培</v>
      </c>
      <c r="F54" s="3" t="str">
        <f>"女"</f>
        <v>女</v>
      </c>
    </row>
    <row r="55" spans="1:6" ht="25.05" customHeight="1" x14ac:dyDescent="0.25">
      <c r="A55" s="3">
        <v>52</v>
      </c>
      <c r="B55" s="3" t="str">
        <f>"659320240710005501129488"</f>
        <v>659320240710005501129488</v>
      </c>
      <c r="C55" s="3" t="s">
        <v>12</v>
      </c>
      <c r="D55" s="3" t="s">
        <v>8</v>
      </c>
      <c r="E55" s="3" t="str">
        <f>"郭雨萌"</f>
        <v>郭雨萌</v>
      </c>
      <c r="F55" s="3" t="str">
        <f t="shared" ref="F55:F59" si="2">"女"</f>
        <v>女</v>
      </c>
    </row>
    <row r="56" spans="1:6" ht="25.05" customHeight="1" x14ac:dyDescent="0.25">
      <c r="A56" s="3">
        <v>53</v>
      </c>
      <c r="B56" s="3" t="str">
        <f>"65932024070321103084831"</f>
        <v>65932024070321103084831</v>
      </c>
      <c r="C56" s="3" t="s">
        <v>12</v>
      </c>
      <c r="D56" s="3" t="s">
        <v>8</v>
      </c>
      <c r="E56" s="3" t="str">
        <f>"潘岱梁"</f>
        <v>潘岱梁</v>
      </c>
      <c r="F56" s="3" t="str">
        <f t="shared" ref="F56:F61" si="3">"男"</f>
        <v>男</v>
      </c>
    </row>
    <row r="57" spans="1:6" ht="25.05" customHeight="1" x14ac:dyDescent="0.25">
      <c r="A57" s="3">
        <v>54</v>
      </c>
      <c r="B57" s="3" t="str">
        <f>"659320240712141502132636"</f>
        <v>659320240712141502132636</v>
      </c>
      <c r="C57" s="3" t="s">
        <v>12</v>
      </c>
      <c r="D57" s="3" t="s">
        <v>8</v>
      </c>
      <c r="E57" s="3" t="str">
        <f>"林莉丽"</f>
        <v>林莉丽</v>
      </c>
      <c r="F57" s="3" t="str">
        <f t="shared" si="2"/>
        <v>女</v>
      </c>
    </row>
    <row r="58" spans="1:6" ht="25.05" customHeight="1" x14ac:dyDescent="0.25">
      <c r="A58" s="3">
        <v>55</v>
      </c>
      <c r="B58" s="3" t="str">
        <f>"659320240712115235132505"</f>
        <v>659320240712115235132505</v>
      </c>
      <c r="C58" s="3" t="s">
        <v>12</v>
      </c>
      <c r="D58" s="3" t="s">
        <v>8</v>
      </c>
      <c r="E58" s="3" t="str">
        <f>"罗婷婷"</f>
        <v>罗婷婷</v>
      </c>
      <c r="F58" s="3" t="str">
        <f t="shared" si="2"/>
        <v>女</v>
      </c>
    </row>
    <row r="59" spans="1:6" ht="25.05" customHeight="1" x14ac:dyDescent="0.25">
      <c r="A59" s="3">
        <v>56</v>
      </c>
      <c r="B59" s="3" t="str">
        <f>"659320240712151434132693"</f>
        <v>659320240712151434132693</v>
      </c>
      <c r="C59" s="3" t="s">
        <v>12</v>
      </c>
      <c r="D59" s="3" t="s">
        <v>8</v>
      </c>
      <c r="E59" s="3" t="str">
        <f>"钟琦珺"</f>
        <v>钟琦珺</v>
      </c>
      <c r="F59" s="3" t="str">
        <f t="shared" si="2"/>
        <v>女</v>
      </c>
    </row>
    <row r="60" spans="1:6" ht="25.05" customHeight="1" x14ac:dyDescent="0.25">
      <c r="A60" s="3">
        <v>57</v>
      </c>
      <c r="B60" s="3" t="str">
        <f>"65922024070110483771673"</f>
        <v>65922024070110483771673</v>
      </c>
      <c r="C60" s="3" t="s">
        <v>13</v>
      </c>
      <c r="D60" s="3" t="s">
        <v>14</v>
      </c>
      <c r="E60" s="3" t="str">
        <f>"谢卓函"</f>
        <v>谢卓函</v>
      </c>
      <c r="F60" s="3" t="str">
        <f t="shared" si="3"/>
        <v>男</v>
      </c>
    </row>
    <row r="61" spans="1:6" ht="25.05" customHeight="1" x14ac:dyDescent="0.25">
      <c r="A61" s="3">
        <v>58</v>
      </c>
      <c r="B61" s="3" t="str">
        <f>"659220240707011428107147"</f>
        <v>659220240707011428107147</v>
      </c>
      <c r="C61" s="3" t="s">
        <v>13</v>
      </c>
      <c r="D61" s="3" t="s">
        <v>14</v>
      </c>
      <c r="E61" s="3" t="str">
        <f>"黄旭"</f>
        <v>黄旭</v>
      </c>
      <c r="F61" s="3" t="str">
        <f t="shared" si="3"/>
        <v>男</v>
      </c>
    </row>
    <row r="62" spans="1:6" ht="25.05" customHeight="1" x14ac:dyDescent="0.25">
      <c r="A62" s="3">
        <v>59</v>
      </c>
      <c r="B62" s="3" t="str">
        <f>"659220240709102649124738"</f>
        <v>659220240709102649124738</v>
      </c>
      <c r="C62" s="3" t="s">
        <v>13</v>
      </c>
      <c r="D62" s="3" t="s">
        <v>14</v>
      </c>
      <c r="E62" s="3" t="str">
        <f>"钱紫源"</f>
        <v>钱紫源</v>
      </c>
      <c r="F62" s="3" t="str">
        <f t="shared" ref="F62:F65" si="4">"女"</f>
        <v>女</v>
      </c>
    </row>
    <row r="63" spans="1:6" ht="25.05" customHeight="1" x14ac:dyDescent="0.25">
      <c r="A63" s="3">
        <v>60</v>
      </c>
      <c r="B63" s="3" t="str">
        <f>"659220240712134430132615"</f>
        <v>659220240712134430132615</v>
      </c>
      <c r="C63" s="3" t="s">
        <v>13</v>
      </c>
      <c r="D63" s="3" t="s">
        <v>14</v>
      </c>
      <c r="E63" s="3" t="str">
        <f>"林莉丽"</f>
        <v>林莉丽</v>
      </c>
      <c r="F63" s="3" t="str">
        <f t="shared" si="4"/>
        <v>女</v>
      </c>
    </row>
    <row r="64" spans="1:6" ht="25.05" customHeight="1" x14ac:dyDescent="0.25">
      <c r="A64" s="3">
        <v>61</v>
      </c>
      <c r="B64" s="3" t="str">
        <f>"65922024070122054874996"</f>
        <v>65922024070122054874996</v>
      </c>
      <c r="C64" s="3" t="s">
        <v>15</v>
      </c>
      <c r="D64" s="3" t="s">
        <v>14</v>
      </c>
      <c r="E64" s="3" t="str">
        <f>"谭京科"</f>
        <v>谭京科</v>
      </c>
      <c r="F64" s="3" t="str">
        <f t="shared" ref="F64:F68" si="5">"男"</f>
        <v>男</v>
      </c>
    </row>
    <row r="65" spans="1:6" ht="25.05" customHeight="1" x14ac:dyDescent="0.25">
      <c r="A65" s="3">
        <v>62</v>
      </c>
      <c r="B65" s="3" t="str">
        <f>"65922024070205554575364"</f>
        <v>65922024070205554575364</v>
      </c>
      <c r="C65" s="3" t="s">
        <v>15</v>
      </c>
      <c r="D65" s="3" t="s">
        <v>14</v>
      </c>
      <c r="E65" s="3" t="str">
        <f>"江沛颖"</f>
        <v>江沛颖</v>
      </c>
      <c r="F65" s="3" t="str">
        <f t="shared" si="4"/>
        <v>女</v>
      </c>
    </row>
    <row r="66" spans="1:6" ht="25.05" customHeight="1" x14ac:dyDescent="0.25">
      <c r="A66" s="3">
        <v>63</v>
      </c>
      <c r="B66" s="3" t="str">
        <f>"65922024070301464879621"</f>
        <v>65922024070301464879621</v>
      </c>
      <c r="C66" s="3" t="s">
        <v>15</v>
      </c>
      <c r="D66" s="3" t="s">
        <v>14</v>
      </c>
      <c r="E66" s="3" t="str">
        <f>"张政"</f>
        <v>张政</v>
      </c>
      <c r="F66" s="3" t="str">
        <f t="shared" si="5"/>
        <v>男</v>
      </c>
    </row>
    <row r="67" spans="1:6" ht="25.05" customHeight="1" x14ac:dyDescent="0.25">
      <c r="A67" s="3">
        <v>64</v>
      </c>
      <c r="B67" s="3" t="str">
        <f>"65922024070407513185501"</f>
        <v>65922024070407513185501</v>
      </c>
      <c r="C67" s="3" t="s">
        <v>15</v>
      </c>
      <c r="D67" s="3" t="s">
        <v>14</v>
      </c>
      <c r="E67" s="3" t="str">
        <f>"林郅奕"</f>
        <v>林郅奕</v>
      </c>
      <c r="F67" s="3" t="str">
        <f t="shared" si="5"/>
        <v>男</v>
      </c>
    </row>
    <row r="68" spans="1:6" ht="25.05" customHeight="1" x14ac:dyDescent="0.25">
      <c r="A68" s="3">
        <v>65</v>
      </c>
      <c r="B68" s="3" t="str">
        <f>"659220240706151614102410"</f>
        <v>659220240706151614102410</v>
      </c>
      <c r="C68" s="3" t="s">
        <v>15</v>
      </c>
      <c r="D68" s="3" t="s">
        <v>14</v>
      </c>
      <c r="E68" s="3" t="str">
        <f>"彭奥"</f>
        <v>彭奥</v>
      </c>
      <c r="F68" s="3" t="str">
        <f t="shared" si="5"/>
        <v>男</v>
      </c>
    </row>
    <row r="69" spans="1:6" ht="25.05" customHeight="1" x14ac:dyDescent="0.25">
      <c r="A69" s="3">
        <v>66</v>
      </c>
      <c r="B69" s="3" t="str">
        <f>"659220240707164402111195"</f>
        <v>659220240707164402111195</v>
      </c>
      <c r="C69" s="3" t="s">
        <v>15</v>
      </c>
      <c r="D69" s="3" t="s">
        <v>14</v>
      </c>
      <c r="E69" s="3" t="str">
        <f>"符靖儿"</f>
        <v>符靖儿</v>
      </c>
      <c r="F69" s="3" t="str">
        <f t="shared" ref="F69:F76" si="6">"女"</f>
        <v>女</v>
      </c>
    </row>
    <row r="70" spans="1:6" ht="25.05" customHeight="1" x14ac:dyDescent="0.25">
      <c r="A70" s="3">
        <v>67</v>
      </c>
      <c r="B70" s="3" t="str">
        <f>"65922024070113370572783"</f>
        <v>65922024070113370572783</v>
      </c>
      <c r="C70" s="3" t="s">
        <v>16</v>
      </c>
      <c r="D70" s="3" t="s">
        <v>14</v>
      </c>
      <c r="E70" s="3" t="str">
        <f>"黄中禹"</f>
        <v>黄中禹</v>
      </c>
      <c r="F70" s="3" t="str">
        <f>"男"</f>
        <v>男</v>
      </c>
    </row>
    <row r="71" spans="1:6" ht="25.05" customHeight="1" x14ac:dyDescent="0.25">
      <c r="A71" s="3">
        <v>68</v>
      </c>
      <c r="B71" s="3" t="str">
        <f>"65922024070115522173561"</f>
        <v>65922024070115522173561</v>
      </c>
      <c r="C71" s="3" t="s">
        <v>16</v>
      </c>
      <c r="D71" s="3" t="s">
        <v>14</v>
      </c>
      <c r="E71" s="3" t="str">
        <f>"姚舒婷"</f>
        <v>姚舒婷</v>
      </c>
      <c r="F71" s="3" t="str">
        <f t="shared" si="6"/>
        <v>女</v>
      </c>
    </row>
    <row r="72" spans="1:6" ht="25.05" customHeight="1" x14ac:dyDescent="0.25">
      <c r="A72" s="3">
        <v>69</v>
      </c>
      <c r="B72" s="3" t="str">
        <f>"65922024070216295977833"</f>
        <v>65922024070216295977833</v>
      </c>
      <c r="C72" s="3" t="s">
        <v>16</v>
      </c>
      <c r="D72" s="3" t="s">
        <v>14</v>
      </c>
      <c r="E72" s="3" t="str">
        <f>"陈春霞"</f>
        <v>陈春霞</v>
      </c>
      <c r="F72" s="3" t="str">
        <f t="shared" si="6"/>
        <v>女</v>
      </c>
    </row>
    <row r="73" spans="1:6" ht="25.05" customHeight="1" x14ac:dyDescent="0.25">
      <c r="A73" s="3">
        <v>70</v>
      </c>
      <c r="B73" s="3" t="str">
        <f>"65922024070515220292810"</f>
        <v>65922024070515220292810</v>
      </c>
      <c r="C73" s="3" t="s">
        <v>16</v>
      </c>
      <c r="D73" s="3" t="s">
        <v>14</v>
      </c>
      <c r="E73" s="3" t="str">
        <f>"李珊薇"</f>
        <v>李珊薇</v>
      </c>
      <c r="F73" s="3" t="str">
        <f t="shared" si="6"/>
        <v>女</v>
      </c>
    </row>
    <row r="74" spans="1:6" ht="25.05" customHeight="1" x14ac:dyDescent="0.25">
      <c r="A74" s="3">
        <v>71</v>
      </c>
      <c r="B74" s="3" t="str">
        <f>"65922024070315242983181"</f>
        <v>65922024070315242983181</v>
      </c>
      <c r="C74" s="3" t="s">
        <v>16</v>
      </c>
      <c r="D74" s="3" t="s">
        <v>14</v>
      </c>
      <c r="E74" s="3" t="str">
        <f>"申钰阁"</f>
        <v>申钰阁</v>
      </c>
      <c r="F74" s="3" t="str">
        <f t="shared" si="6"/>
        <v>女</v>
      </c>
    </row>
    <row r="75" spans="1:6" ht="25.05" customHeight="1" x14ac:dyDescent="0.25">
      <c r="A75" s="3">
        <v>72</v>
      </c>
      <c r="B75" s="3" t="str">
        <f>"65922024070417055387969"</f>
        <v>65922024070417055387969</v>
      </c>
      <c r="C75" s="3" t="s">
        <v>16</v>
      </c>
      <c r="D75" s="3" t="s">
        <v>14</v>
      </c>
      <c r="E75" s="3" t="str">
        <f>"郭育霖"</f>
        <v>郭育霖</v>
      </c>
      <c r="F75" s="3" t="str">
        <f t="shared" si="6"/>
        <v>女</v>
      </c>
    </row>
    <row r="76" spans="1:6" ht="25.05" customHeight="1" x14ac:dyDescent="0.25">
      <c r="A76" s="3">
        <v>73</v>
      </c>
      <c r="B76" s="3" t="str">
        <f>"659220240707003127107047"</f>
        <v>659220240707003127107047</v>
      </c>
      <c r="C76" s="3" t="s">
        <v>16</v>
      </c>
      <c r="D76" s="3" t="s">
        <v>14</v>
      </c>
      <c r="E76" s="3" t="str">
        <f>"韦吉珂"</f>
        <v>韦吉珂</v>
      </c>
      <c r="F76" s="3" t="str">
        <f t="shared" si="6"/>
        <v>女</v>
      </c>
    </row>
    <row r="77" spans="1:6" ht="25.05" customHeight="1" x14ac:dyDescent="0.25">
      <c r="A77" s="3">
        <v>74</v>
      </c>
      <c r="B77" s="3" t="str">
        <f>"659220240708144456119117"</f>
        <v>659220240708144456119117</v>
      </c>
      <c r="C77" s="3" t="s">
        <v>16</v>
      </c>
      <c r="D77" s="3" t="s">
        <v>14</v>
      </c>
      <c r="E77" s="3" t="str">
        <f>"张智天"</f>
        <v>张智天</v>
      </c>
      <c r="F77" s="3" t="str">
        <f>"男"</f>
        <v>男</v>
      </c>
    </row>
    <row r="78" spans="1:6" ht="25.05" customHeight="1" x14ac:dyDescent="0.25">
      <c r="A78" s="3">
        <v>75</v>
      </c>
      <c r="B78" s="3" t="str">
        <f>"65922024070318285084208"</f>
        <v>65922024070318285084208</v>
      </c>
      <c r="C78" s="3" t="s">
        <v>16</v>
      </c>
      <c r="D78" s="3" t="s">
        <v>14</v>
      </c>
      <c r="E78" s="3" t="str">
        <f>"谢雨轩"</f>
        <v>谢雨轩</v>
      </c>
      <c r="F78" s="3" t="str">
        <f t="shared" ref="F78:F81" si="7">"女"</f>
        <v>女</v>
      </c>
    </row>
    <row r="79" spans="1:6" ht="25.05" customHeight="1" x14ac:dyDescent="0.25">
      <c r="A79" s="3">
        <v>76</v>
      </c>
      <c r="B79" s="3" t="str">
        <f>"659220240709101237124627"</f>
        <v>659220240709101237124627</v>
      </c>
      <c r="C79" s="3" t="s">
        <v>16</v>
      </c>
      <c r="D79" s="3" t="s">
        <v>14</v>
      </c>
      <c r="E79" s="3" t="str">
        <f>"吴紫仪"</f>
        <v>吴紫仪</v>
      </c>
      <c r="F79" s="3" t="str">
        <f t="shared" si="7"/>
        <v>女</v>
      </c>
    </row>
    <row r="80" spans="1:6" ht="25.05" customHeight="1" x14ac:dyDescent="0.25">
      <c r="A80" s="3">
        <v>77</v>
      </c>
      <c r="B80" s="3" t="str">
        <f>"659220240710181409131784"</f>
        <v>659220240710181409131784</v>
      </c>
      <c r="C80" s="3" t="s">
        <v>16</v>
      </c>
      <c r="D80" s="3" t="s">
        <v>14</v>
      </c>
      <c r="E80" s="3" t="str">
        <f>"李心月"</f>
        <v>李心月</v>
      </c>
      <c r="F80" s="3" t="str">
        <f t="shared" si="7"/>
        <v>女</v>
      </c>
    </row>
    <row r="81" spans="1:6" ht="25.05" customHeight="1" x14ac:dyDescent="0.25">
      <c r="A81" s="3">
        <v>78</v>
      </c>
      <c r="B81" s="3" t="str">
        <f>"659220240708213059122672"</f>
        <v>659220240708213059122672</v>
      </c>
      <c r="C81" s="3" t="s">
        <v>16</v>
      </c>
      <c r="D81" s="3" t="s">
        <v>14</v>
      </c>
      <c r="E81" s="3" t="str">
        <f>"郑羽荃"</f>
        <v>郑羽荃</v>
      </c>
      <c r="F81" s="3" t="str">
        <f t="shared" si="7"/>
        <v>女</v>
      </c>
    </row>
    <row r="82" spans="1:6" ht="25.05" customHeight="1" x14ac:dyDescent="0.25">
      <c r="A82" s="3">
        <v>79</v>
      </c>
      <c r="B82" s="3" t="str">
        <f>"659220240709224654129203"</f>
        <v>659220240709224654129203</v>
      </c>
      <c r="C82" s="3" t="s">
        <v>16</v>
      </c>
      <c r="D82" s="3" t="s">
        <v>14</v>
      </c>
      <c r="E82" s="3" t="str">
        <f>"王蕴章"</f>
        <v>王蕴章</v>
      </c>
      <c r="F82" s="3" t="str">
        <f t="shared" ref="F82:F87" si="8">"男"</f>
        <v>男</v>
      </c>
    </row>
    <row r="83" spans="1:6" ht="25.05" customHeight="1" x14ac:dyDescent="0.25">
      <c r="A83" s="3">
        <v>80</v>
      </c>
      <c r="B83" s="3" t="str">
        <f>"659220240711223349132167"</f>
        <v>659220240711223349132167</v>
      </c>
      <c r="C83" s="3" t="s">
        <v>16</v>
      </c>
      <c r="D83" s="3" t="s">
        <v>14</v>
      </c>
      <c r="E83" s="3" t="str">
        <f>"张雨薇"</f>
        <v>张雨薇</v>
      </c>
      <c r="F83" s="3" t="str">
        <f t="shared" ref="F83:F86" si="9">"女"</f>
        <v>女</v>
      </c>
    </row>
    <row r="84" spans="1:6" ht="25.05" customHeight="1" x14ac:dyDescent="0.25">
      <c r="A84" s="3">
        <v>81</v>
      </c>
      <c r="B84" s="3" t="str">
        <f>"65922024070520073294448"</f>
        <v>65922024070520073294448</v>
      </c>
      <c r="C84" s="3" t="s">
        <v>16</v>
      </c>
      <c r="D84" s="3" t="s">
        <v>14</v>
      </c>
      <c r="E84" s="3" t="str">
        <f>"何雪晴"</f>
        <v>何雪晴</v>
      </c>
      <c r="F84" s="3" t="str">
        <f t="shared" si="9"/>
        <v>女</v>
      </c>
    </row>
    <row r="85" spans="1:6" ht="25.05" customHeight="1" x14ac:dyDescent="0.25">
      <c r="A85" s="3">
        <v>82</v>
      </c>
      <c r="B85" s="3" t="str">
        <f>"65922024070110384971589"</f>
        <v>65922024070110384971589</v>
      </c>
      <c r="C85" s="3" t="s">
        <v>17</v>
      </c>
      <c r="D85" s="3" t="s">
        <v>14</v>
      </c>
      <c r="E85" s="3" t="str">
        <f>"李易辰"</f>
        <v>李易辰</v>
      </c>
      <c r="F85" s="3" t="str">
        <f t="shared" si="8"/>
        <v>男</v>
      </c>
    </row>
    <row r="86" spans="1:6" ht="25.05" customHeight="1" x14ac:dyDescent="0.25">
      <c r="A86" s="3">
        <v>83</v>
      </c>
      <c r="B86" s="3" t="str">
        <f>"65922024070116070873643"</f>
        <v>65922024070116070873643</v>
      </c>
      <c r="C86" s="3" t="s">
        <v>17</v>
      </c>
      <c r="D86" s="3" t="s">
        <v>14</v>
      </c>
      <c r="E86" s="3" t="str">
        <f>"王杰"</f>
        <v>王杰</v>
      </c>
      <c r="F86" s="3" t="str">
        <f t="shared" si="9"/>
        <v>女</v>
      </c>
    </row>
    <row r="87" spans="1:6" ht="25.05" customHeight="1" x14ac:dyDescent="0.25">
      <c r="A87" s="3">
        <v>84</v>
      </c>
      <c r="B87" s="3" t="str">
        <f>"65922024070223073879406"</f>
        <v>65922024070223073879406</v>
      </c>
      <c r="C87" s="3" t="s">
        <v>17</v>
      </c>
      <c r="D87" s="3" t="s">
        <v>14</v>
      </c>
      <c r="E87" s="3" t="str">
        <f>"冯景帆"</f>
        <v>冯景帆</v>
      </c>
      <c r="F87" s="3" t="str">
        <f t="shared" si="8"/>
        <v>男</v>
      </c>
    </row>
    <row r="88" spans="1:6" ht="25.05" customHeight="1" x14ac:dyDescent="0.25">
      <c r="A88" s="3">
        <v>85</v>
      </c>
      <c r="B88" s="3" t="str">
        <f>"65922024070120154974587"</f>
        <v>65922024070120154974587</v>
      </c>
      <c r="C88" s="3" t="s">
        <v>18</v>
      </c>
      <c r="D88" s="3" t="s">
        <v>14</v>
      </c>
      <c r="E88" s="3" t="str">
        <f>"邓蓝玙"</f>
        <v>邓蓝玙</v>
      </c>
      <c r="F88" s="3" t="str">
        <f t="shared" ref="F88:F90" si="10">"女"</f>
        <v>女</v>
      </c>
    </row>
    <row r="89" spans="1:6" ht="25.05" customHeight="1" x14ac:dyDescent="0.25">
      <c r="A89" s="3">
        <v>86</v>
      </c>
      <c r="B89" s="3" t="str">
        <f>"65922024070121112874805"</f>
        <v>65922024070121112874805</v>
      </c>
      <c r="C89" s="3" t="s">
        <v>18</v>
      </c>
      <c r="D89" s="3" t="s">
        <v>14</v>
      </c>
      <c r="E89" s="3" t="str">
        <f>"吕晨冉"</f>
        <v>吕晨冉</v>
      </c>
      <c r="F89" s="3" t="str">
        <f t="shared" si="10"/>
        <v>女</v>
      </c>
    </row>
    <row r="90" spans="1:6" ht="25.05" customHeight="1" x14ac:dyDescent="0.25">
      <c r="A90" s="3">
        <v>87</v>
      </c>
      <c r="B90" s="3" t="str">
        <f>"65922024070210470876247"</f>
        <v>65922024070210470876247</v>
      </c>
      <c r="C90" s="3" t="s">
        <v>18</v>
      </c>
      <c r="D90" s="3" t="s">
        <v>14</v>
      </c>
      <c r="E90" s="3" t="str">
        <f>"唐羽茜"</f>
        <v>唐羽茜</v>
      </c>
      <c r="F90" s="3" t="str">
        <f t="shared" si="10"/>
        <v>女</v>
      </c>
    </row>
    <row r="91" spans="1:6" ht="25.05" customHeight="1" x14ac:dyDescent="0.25">
      <c r="A91" s="3">
        <v>88</v>
      </c>
      <c r="B91" s="3" t="str">
        <f>"65922024070220003978672"</f>
        <v>65922024070220003978672</v>
      </c>
      <c r="C91" s="3" t="s">
        <v>18</v>
      </c>
      <c r="D91" s="3" t="s">
        <v>14</v>
      </c>
      <c r="E91" s="3" t="str">
        <f>"李阳"</f>
        <v>李阳</v>
      </c>
      <c r="F91" s="3" t="str">
        <f t="shared" ref="F91:F95" si="11">"男"</f>
        <v>男</v>
      </c>
    </row>
    <row r="92" spans="1:6" ht="25.05" customHeight="1" x14ac:dyDescent="0.25">
      <c r="A92" s="3">
        <v>89</v>
      </c>
      <c r="B92" s="3" t="str">
        <f>"65922024070115301373405"</f>
        <v>65922024070115301373405</v>
      </c>
      <c r="C92" s="3" t="s">
        <v>18</v>
      </c>
      <c r="D92" s="3" t="s">
        <v>14</v>
      </c>
      <c r="E92" s="3" t="str">
        <f>"夏敬一"</f>
        <v>夏敬一</v>
      </c>
      <c r="F92" s="3" t="str">
        <f t="shared" ref="F92:F97" si="12">"女"</f>
        <v>女</v>
      </c>
    </row>
    <row r="93" spans="1:6" ht="25.05" customHeight="1" x14ac:dyDescent="0.25">
      <c r="A93" s="3">
        <v>90</v>
      </c>
      <c r="B93" s="3" t="str">
        <f>"65922024070212262576751"</f>
        <v>65922024070212262576751</v>
      </c>
      <c r="C93" s="3" t="s">
        <v>18</v>
      </c>
      <c r="D93" s="3" t="s">
        <v>14</v>
      </c>
      <c r="E93" s="3" t="str">
        <f>"马瑞"</f>
        <v>马瑞</v>
      </c>
      <c r="F93" s="3" t="str">
        <f t="shared" si="11"/>
        <v>男</v>
      </c>
    </row>
    <row r="94" spans="1:6" ht="25.05" customHeight="1" x14ac:dyDescent="0.25">
      <c r="A94" s="3">
        <v>91</v>
      </c>
      <c r="B94" s="3" t="str">
        <f>"65922024070321204284871"</f>
        <v>65922024070321204284871</v>
      </c>
      <c r="C94" s="3" t="s">
        <v>18</v>
      </c>
      <c r="D94" s="3" t="s">
        <v>14</v>
      </c>
      <c r="E94" s="3" t="str">
        <f>"陈丹宁"</f>
        <v>陈丹宁</v>
      </c>
      <c r="F94" s="3" t="str">
        <f t="shared" si="12"/>
        <v>女</v>
      </c>
    </row>
    <row r="95" spans="1:6" ht="25.05" customHeight="1" x14ac:dyDescent="0.25">
      <c r="A95" s="3">
        <v>92</v>
      </c>
      <c r="B95" s="3" t="str">
        <f>"65922024070610481698378"</f>
        <v>65922024070610481698378</v>
      </c>
      <c r="C95" s="3" t="s">
        <v>18</v>
      </c>
      <c r="D95" s="3" t="s">
        <v>14</v>
      </c>
      <c r="E95" s="3" t="str">
        <f>"王欣夷"</f>
        <v>王欣夷</v>
      </c>
      <c r="F95" s="3" t="str">
        <f t="shared" si="11"/>
        <v>男</v>
      </c>
    </row>
    <row r="96" spans="1:6" ht="25.05" customHeight="1" x14ac:dyDescent="0.25">
      <c r="A96" s="3">
        <v>93</v>
      </c>
      <c r="B96" s="3" t="str">
        <f>"659220240707001800107008"</f>
        <v>659220240707001800107008</v>
      </c>
      <c r="C96" s="3" t="s">
        <v>18</v>
      </c>
      <c r="D96" s="3" t="s">
        <v>14</v>
      </c>
      <c r="E96" s="3" t="str">
        <f>"李蕾蕾"</f>
        <v>李蕾蕾</v>
      </c>
      <c r="F96" s="3" t="str">
        <f t="shared" si="12"/>
        <v>女</v>
      </c>
    </row>
    <row r="97" spans="1:6" ht="25.05" customHeight="1" x14ac:dyDescent="0.25">
      <c r="A97" s="3">
        <v>94</v>
      </c>
      <c r="B97" s="3" t="str">
        <f>"659220240709003245123731"</f>
        <v>659220240709003245123731</v>
      </c>
      <c r="C97" s="3" t="s">
        <v>18</v>
      </c>
      <c r="D97" s="3" t="s">
        <v>14</v>
      </c>
      <c r="E97" s="3" t="str">
        <f>"曾舒怡"</f>
        <v>曾舒怡</v>
      </c>
      <c r="F97" s="3" t="str">
        <f t="shared" si="12"/>
        <v>女</v>
      </c>
    </row>
    <row r="98" spans="1:6" ht="25.05" customHeight="1" x14ac:dyDescent="0.25">
      <c r="A98" s="3">
        <v>95</v>
      </c>
      <c r="B98" s="3" t="str">
        <f>"659220240710000929129439"</f>
        <v>659220240710000929129439</v>
      </c>
      <c r="C98" s="3" t="s">
        <v>18</v>
      </c>
      <c r="D98" s="3" t="s">
        <v>14</v>
      </c>
      <c r="E98" s="3" t="str">
        <f>"孔诗杰"</f>
        <v>孔诗杰</v>
      </c>
      <c r="F98" s="3" t="str">
        <f>"男"</f>
        <v>男</v>
      </c>
    </row>
    <row r="99" spans="1:6" ht="25.05" customHeight="1" x14ac:dyDescent="0.25">
      <c r="A99" s="3">
        <v>96</v>
      </c>
      <c r="B99" s="3" t="str">
        <f>"659220240710004406129477"</f>
        <v>659220240710004406129477</v>
      </c>
      <c r="C99" s="3" t="s">
        <v>18</v>
      </c>
      <c r="D99" s="3" t="s">
        <v>14</v>
      </c>
      <c r="E99" s="3" t="str">
        <f>"王玉铭"</f>
        <v>王玉铭</v>
      </c>
      <c r="F99" s="3" t="str">
        <f>"男"</f>
        <v>男</v>
      </c>
    </row>
    <row r="100" spans="1:6" ht="25.05" customHeight="1" x14ac:dyDescent="0.25">
      <c r="A100" s="3">
        <v>97</v>
      </c>
      <c r="B100" s="3" t="str">
        <f>"659220240708204353122295"</f>
        <v>659220240708204353122295</v>
      </c>
      <c r="C100" s="3" t="s">
        <v>18</v>
      </c>
      <c r="D100" s="3" t="s">
        <v>14</v>
      </c>
      <c r="E100" s="3" t="str">
        <f>"刘沫汐"</f>
        <v>刘沫汐</v>
      </c>
      <c r="F100" s="3" t="str">
        <f t="shared" ref="F100:F103" si="13">"女"</f>
        <v>女</v>
      </c>
    </row>
    <row r="101" spans="1:6" ht="25.05" customHeight="1" x14ac:dyDescent="0.25">
      <c r="A101" s="3">
        <v>98</v>
      </c>
      <c r="B101" s="3" t="str">
        <f>"659220240710204003131809"</f>
        <v>659220240710204003131809</v>
      </c>
      <c r="C101" s="3" t="s">
        <v>18</v>
      </c>
      <c r="D101" s="3" t="s">
        <v>14</v>
      </c>
      <c r="E101" s="3" t="str">
        <f>"马宁宇"</f>
        <v>马宁宇</v>
      </c>
      <c r="F101" s="3" t="str">
        <f t="shared" si="13"/>
        <v>女</v>
      </c>
    </row>
    <row r="102" spans="1:6" ht="25.05" customHeight="1" x14ac:dyDescent="0.25">
      <c r="A102" s="3">
        <v>99</v>
      </c>
      <c r="B102" s="3" t="str">
        <f>"659220240711205311132114"</f>
        <v>659220240711205311132114</v>
      </c>
      <c r="C102" s="3" t="s">
        <v>18</v>
      </c>
      <c r="D102" s="3" t="s">
        <v>14</v>
      </c>
      <c r="E102" s="3" t="str">
        <f>"郑子薇"</f>
        <v>郑子薇</v>
      </c>
      <c r="F102" s="3" t="str">
        <f t="shared" si="13"/>
        <v>女</v>
      </c>
    </row>
    <row r="103" spans="1:6" ht="25.05" customHeight="1" x14ac:dyDescent="0.25">
      <c r="A103" s="3">
        <v>100</v>
      </c>
      <c r="B103" s="3" t="str">
        <f>"659220240710142738130917"</f>
        <v>659220240710142738130917</v>
      </c>
      <c r="C103" s="3" t="s">
        <v>18</v>
      </c>
      <c r="D103" s="3" t="s">
        <v>14</v>
      </c>
      <c r="E103" s="3" t="str">
        <f>"徐迁"</f>
        <v>徐迁</v>
      </c>
      <c r="F103" s="3" t="str">
        <f t="shared" si="13"/>
        <v>女</v>
      </c>
    </row>
    <row r="104" spans="1:6" ht="25.05" customHeight="1" x14ac:dyDescent="0.25">
      <c r="A104" s="3">
        <v>101</v>
      </c>
      <c r="B104" s="3" t="str">
        <f>"659220240712003249132213"</f>
        <v>659220240712003249132213</v>
      </c>
      <c r="C104" s="3" t="s">
        <v>18</v>
      </c>
      <c r="D104" s="3" t="s">
        <v>14</v>
      </c>
      <c r="E104" s="3" t="str">
        <f>"李沛洋"</f>
        <v>李沛洋</v>
      </c>
      <c r="F104" s="3" t="str">
        <f>"男"</f>
        <v>男</v>
      </c>
    </row>
    <row r="105" spans="1:6" ht="25.05" customHeight="1" x14ac:dyDescent="0.25">
      <c r="A105" s="3">
        <v>102</v>
      </c>
      <c r="B105" s="3" t="str">
        <f>"659220240711093458131883"</f>
        <v>659220240711093458131883</v>
      </c>
      <c r="C105" s="3" t="s">
        <v>18</v>
      </c>
      <c r="D105" s="3" t="s">
        <v>14</v>
      </c>
      <c r="E105" s="3" t="str">
        <f>"弓佳琪"</f>
        <v>弓佳琪</v>
      </c>
      <c r="F105" s="3" t="str">
        <f t="shared" ref="F105:F107" si="14">"女"</f>
        <v>女</v>
      </c>
    </row>
    <row r="106" spans="1:6" ht="25.05" customHeight="1" x14ac:dyDescent="0.25">
      <c r="A106" s="3">
        <v>103</v>
      </c>
      <c r="B106" s="3" t="str">
        <f>"659220240712121809132534"</f>
        <v>659220240712121809132534</v>
      </c>
      <c r="C106" s="3" t="s">
        <v>18</v>
      </c>
      <c r="D106" s="3" t="s">
        <v>14</v>
      </c>
      <c r="E106" s="3" t="str">
        <f>"王丹"</f>
        <v>王丹</v>
      </c>
      <c r="F106" s="3" t="str">
        <f t="shared" si="14"/>
        <v>女</v>
      </c>
    </row>
    <row r="107" spans="1:6" ht="25.05" customHeight="1" x14ac:dyDescent="0.25">
      <c r="A107" s="3">
        <v>104</v>
      </c>
      <c r="B107" s="3" t="str">
        <f>"659220240712152417132705"</f>
        <v>659220240712152417132705</v>
      </c>
      <c r="C107" s="3" t="s">
        <v>18</v>
      </c>
      <c r="D107" s="3" t="s">
        <v>14</v>
      </c>
      <c r="E107" s="3" t="str">
        <f>"纪方源"</f>
        <v>纪方源</v>
      </c>
      <c r="F107" s="3" t="str">
        <f t="shared" si="14"/>
        <v>女</v>
      </c>
    </row>
  </sheetData>
  <mergeCells count="1">
    <mergeCell ref="A2:F2"/>
  </mergeCells>
  <phoneticPr fontId="1" type="noConversion"/>
  <pageMargins left="0.74803149606299213" right="0.74803149606299213" top="0.59055118110236227" bottom="0.55118110236220474" header="0.51181102362204722" footer="0.2755905511811023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（法定机构）</vt:lpstr>
      <vt:lpstr>'（法定机构）'!Print_Titles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广宇 肖</cp:lastModifiedBy>
  <cp:lastPrinted>2024-07-23T09:22:56Z</cp:lastPrinted>
  <dcterms:created xsi:type="dcterms:W3CDTF">2024-07-20T14:02:00Z</dcterms:created>
  <dcterms:modified xsi:type="dcterms:W3CDTF">2024-07-23T09:22:58Z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2052-12.1.0.16412</vt:lpwstr>
  </property>
</Properties>
</file>